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<sst xmlns="http://schemas.openxmlformats.org/spreadsheetml/2006/main" count="37" uniqueCount="36">
  <si>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ROD</t>
  </si>
  <si>
    <t>(napr. mužský)</t>
  </si>
  <si>
    <t>ČÍSLO</t>
  </si>
  <si>
    <t>PÁD</t>
  </si>
  <si>
    <t>(napr. N)</t>
  </si>
  <si>
    <t>PRÍD.MENO</t>
  </si>
  <si>
    <t>Superpočítače sú najvýkonnejšie počítače na svete.</t>
  </si>
  <si>
    <t>(napr. sg.)</t>
  </si>
  <si>
    <t>Ich výkon sa nedá porovnať s domácimi počítačmi.</t>
  </si>
  <si>
    <t>Skutočné superpočítače ťažko môžeme vyskúšať.</t>
  </si>
  <si>
    <t>Hlavní používatelia týchto počítačov nie sú vojaci.</t>
  </si>
  <si>
    <t>Tieto prístroje totiž vlastnia priemyselné firmy.</t>
  </si>
  <si>
    <t>V konkurenčnom boji zdokonaľujú svoje výrobky.</t>
  </si>
  <si>
    <t>Počuli ste o japonskom rýchlovlaku šikanzen?</t>
  </si>
  <si>
    <t>Preslávil sa počas olympijských hier v Nagane.</t>
  </si>
  <si>
    <t>Patril k najlákavejším atrakciám počas OH.</t>
  </si>
  <si>
    <t>Tento rýchlovlak konkuruje leteckým linkám.</t>
  </si>
  <si>
    <t>Cenou cestovného lístka priťahuje užívateľov.</t>
  </si>
  <si>
    <t>SUPERPOČÍTAČE</t>
  </si>
  <si>
    <t>JAPONSKÝ ŠIKANZEN</t>
  </si>
  <si>
    <t>ZO ŽIVOTA ZVIERAT</t>
  </si>
  <si>
    <t>Otepľovanie vyvoláva parazity na žabej koži.</t>
  </si>
  <si>
    <t>Vedci už vytvorili model rybej čeľuste.</t>
  </si>
  <si>
    <t>Každoročne sa konajú preteky psích záprahov.</t>
  </si>
  <si>
    <t>Pávie očko je jedna z rybiek v našom akváriu.</t>
  </si>
  <si>
    <t>Počet mrožov sa dá zistiť počas mrožieho sčítania.</t>
  </si>
  <si>
    <t>Netopierí piskot má silu ako streľba z pušky.</t>
  </si>
  <si>
    <t>AKO SA TI DARILO?</t>
  </si>
  <si>
    <t>Mohol si získať najviac:</t>
  </si>
  <si>
    <t>bodov</t>
  </si>
  <si>
    <t>ZÍSKAL SI:</t>
  </si>
  <si>
    <t>Percentuálna úspešnosť:</t>
  </si>
  <si>
    <t>Vypracovala: PaedDr. Eva Dzurková</t>
  </si>
  <si>
    <t>tvar z vety</t>
  </si>
  <si>
    <t>Priebežné body</t>
  </si>
  <si>
    <t xml:space="preserve">               Z viet vypíš prídavné meno a urči jeho gramatické kategórie (rod, číslo, pád):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</si>
</sst>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sz val="16"/>
      <name val="Comic Sans MS"/>
      <family val="4"/>
    </font>
    <font>
      <sz val="8"/>
      <name val="Arial"/>
      <family val="0"/>
    </font>
    <font>
      <b/>
      <sz val="12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b/>
      <sz val="16"/>
      <color indexed="9"/>
      <name val="Comic Sans MS"/>
      <family val="4"/>
    </font>
    <font>
      <b/>
      <sz val="16"/>
      <color indexed="43"/>
      <name val="Comic Sans MS"/>
      <family val="4"/>
    </font>
    <font>
      <b/>
      <sz val="14"/>
      <color indexed="43"/>
      <name val="Comic Sans MS"/>
      <family val="4"/>
    </font>
    <font>
      <b/>
      <sz val="18"/>
      <color indexed="43"/>
      <name val="Comic Sans MS"/>
      <family val="4"/>
    </font>
    <font>
      <b/>
      <sz val="18"/>
      <color indexed="58"/>
      <name val="Comic Sans MS"/>
      <family val="4"/>
    </font>
    <font>
      <b/>
      <sz val="16"/>
      <color indexed="17"/>
      <name val="Comic Sans MS"/>
      <family val="4"/>
    </font>
    <font>
      <b/>
      <sz val="14"/>
      <color indexed="17"/>
      <name val="Comic Sans MS"/>
      <family val="4"/>
    </font>
    <font>
      <b/>
      <sz val="18"/>
      <color indexed="53"/>
      <name val="Comic Sans MS"/>
      <family val="4"/>
    </font>
    <font>
      <b/>
      <sz val="16"/>
      <color indexed="53"/>
      <name val="Comic Sans MS"/>
      <family val="4"/>
    </font>
    <font>
      <b/>
      <sz val="18"/>
      <color indexed="56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1" fillId="4" borderId="1" xfId="0" applyFont="1" applyFill="1" applyBorder="1" applyAlignment="1" applyProtection="1">
      <alignment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9" fontId="1" fillId="5" borderId="0" xfId="0" applyNumberFormat="1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 horizontal="center"/>
      <protection hidden="1" locked="0"/>
    </xf>
    <xf numFmtId="0" fontId="4" fillId="3" borderId="1" xfId="0" applyFont="1" applyFill="1" applyBorder="1" applyAlignment="1" applyProtection="1">
      <alignment horizontal="center"/>
      <protection hidden="1" locked="0"/>
    </xf>
    <xf numFmtId="0" fontId="12" fillId="4" borderId="1" xfId="0" applyFont="1" applyFill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457200</xdr:rowOff>
    </xdr:from>
    <xdr:to>
      <xdr:col>11</xdr:col>
      <xdr:colOff>285750</xdr:colOff>
      <xdr:row>0</xdr:row>
      <xdr:rowOff>1162050</xdr:rowOff>
    </xdr:to>
    <xdr:sp>
      <xdr:nvSpPr>
        <xdr:cNvPr id="1" name="AutoShape 1"/>
        <xdr:cNvSpPr>
          <a:spLocks/>
        </xdr:cNvSpPr>
      </xdr:nvSpPr>
      <xdr:spPr>
        <a:xfrm>
          <a:off x="1495425" y="457200"/>
          <a:ext cx="811530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Comic Sans MS"/>
              <a:cs typeface="Comic Sans MS"/>
            </a:rPr>
            <a:t>Vyberáme  a  určujeme</a:t>
          </a:r>
        </a:p>
      </xdr:txBody>
    </xdr:sp>
    <xdr:clientData/>
  </xdr:twoCellAnchor>
  <xdr:twoCellAnchor editAs="oneCell">
    <xdr:from>
      <xdr:col>12</xdr:col>
      <xdr:colOff>66675</xdr:colOff>
      <xdr:row>0</xdr:row>
      <xdr:rowOff>200025</xdr:rowOff>
    </xdr:from>
    <xdr:to>
      <xdr:col>17</xdr:col>
      <xdr:colOff>152400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00025"/>
          <a:ext cx="1304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</xdr:row>
      <xdr:rowOff>295275</xdr:rowOff>
    </xdr:from>
    <xdr:to>
      <xdr:col>5</xdr:col>
      <xdr:colOff>342900</xdr:colOff>
      <xdr:row>35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9725025"/>
          <a:ext cx="20193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10.7109375" style="1" customWidth="1"/>
    <col min="2" max="7" width="9.140625" style="1" customWidth="1"/>
    <col min="8" max="8" width="21.00390625" style="1" customWidth="1"/>
    <col min="9" max="9" width="22.00390625" style="1" customWidth="1"/>
    <col min="10" max="10" width="17.8515625" style="1" customWidth="1"/>
    <col min="11" max="11" width="13.421875" style="1" bestFit="1" customWidth="1"/>
    <col min="12" max="12" width="11.7109375" style="1" bestFit="1" customWidth="1"/>
    <col min="13" max="13" width="3.421875" style="1" customWidth="1"/>
    <col min="14" max="18" width="3.7109375" style="1" customWidth="1"/>
    <col min="19" max="16384" width="9.140625" style="1" customWidth="1"/>
  </cols>
  <sheetData>
    <row r="1" ht="102" customHeight="1"/>
    <row r="2" spans="1:18" ht="30" customHeight="1">
      <c r="A2" s="7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7"/>
      <c r="N2" s="7"/>
      <c r="O2" s="7"/>
      <c r="P2" s="7"/>
      <c r="Q2" s="7"/>
      <c r="R2" s="7"/>
    </row>
    <row r="3" spans="9:18" ht="24.75">
      <c r="I3" s="19" t="s">
        <v>5</v>
      </c>
      <c r="J3" s="19" t="s">
        <v>0</v>
      </c>
      <c r="K3" s="19" t="s">
        <v>2</v>
      </c>
      <c r="L3" s="19" t="s">
        <v>3</v>
      </c>
      <c r="M3" s="24" t="s">
        <v>34</v>
      </c>
      <c r="N3" s="24"/>
      <c r="O3" s="24"/>
      <c r="P3" s="24"/>
      <c r="Q3" s="24"/>
      <c r="R3" s="24"/>
    </row>
    <row r="4" ht="15" customHeight="1"/>
    <row r="5" spans="2:12" ht="29.25">
      <c r="B5" s="10" t="s">
        <v>18</v>
      </c>
      <c r="C5" s="10"/>
      <c r="D5" s="10"/>
      <c r="E5" s="10"/>
      <c r="F5" s="10"/>
      <c r="G5" s="10"/>
      <c r="H5" s="10"/>
      <c r="I5" s="2" t="s">
        <v>33</v>
      </c>
      <c r="J5" s="2" t="s">
        <v>1</v>
      </c>
      <c r="K5" s="2" t="s">
        <v>7</v>
      </c>
      <c r="L5" s="2" t="s">
        <v>4</v>
      </c>
    </row>
    <row r="6" spans="2:17" ht="24.75">
      <c r="B6" s="8" t="s">
        <v>6</v>
      </c>
      <c r="C6" s="8"/>
      <c r="D6" s="8"/>
      <c r="E6" s="8"/>
      <c r="F6" s="8"/>
      <c r="G6" s="8"/>
      <c r="H6" s="8"/>
      <c r="I6" s="21"/>
      <c r="J6" s="21"/>
      <c r="K6" s="21"/>
      <c r="L6" s="21"/>
      <c r="M6" s="6"/>
      <c r="N6" s="5">
        <f>IF(I6="najvýkonnejšie",2,0)</f>
        <v>0</v>
      </c>
      <c r="O6" s="5">
        <f>IF(J6="mužský",1,0)</f>
        <v>0</v>
      </c>
      <c r="P6" s="5">
        <f>IF(K6="pl.",1,0)</f>
        <v>0</v>
      </c>
      <c r="Q6" s="5">
        <f>IF(L6="N",1,0)</f>
        <v>0</v>
      </c>
    </row>
    <row r="7" spans="2:17" ht="24.75">
      <c r="B7" s="8" t="s">
        <v>8</v>
      </c>
      <c r="C7" s="8"/>
      <c r="D7" s="8"/>
      <c r="E7" s="8"/>
      <c r="F7" s="8"/>
      <c r="G7" s="8"/>
      <c r="H7" s="8"/>
      <c r="I7" s="21"/>
      <c r="J7" s="21"/>
      <c r="K7" s="21"/>
      <c r="L7" s="21"/>
      <c r="M7" s="6"/>
      <c r="N7" s="5">
        <f>IF(I7="domácimi",2,0)</f>
        <v>0</v>
      </c>
      <c r="O7" s="5">
        <f>IF(J7="mužský",1,0)</f>
        <v>0</v>
      </c>
      <c r="P7" s="5">
        <f>IF(K7="pl.",1,0)</f>
        <v>0</v>
      </c>
      <c r="Q7" s="5">
        <f>IF(L7="I",1,0)</f>
        <v>0</v>
      </c>
    </row>
    <row r="8" spans="2:17" ht="24.75">
      <c r="B8" s="8" t="s">
        <v>9</v>
      </c>
      <c r="C8" s="8"/>
      <c r="D8" s="8"/>
      <c r="E8" s="8"/>
      <c r="F8" s="8"/>
      <c r="G8" s="8"/>
      <c r="H8" s="8"/>
      <c r="I8" s="21"/>
      <c r="J8" s="21"/>
      <c r="K8" s="21"/>
      <c r="L8" s="21"/>
      <c r="M8" s="6"/>
      <c r="N8" s="5">
        <f>IF(I8="skutočné",2,0)</f>
        <v>0</v>
      </c>
      <c r="O8" s="5">
        <f>IF(J8="mužský",1,0)</f>
        <v>0</v>
      </c>
      <c r="P8" s="5">
        <f>IF(K8="pl.",1,0)</f>
        <v>0</v>
      </c>
      <c r="Q8" s="5">
        <f>IF(L8="A",1,0)</f>
        <v>0</v>
      </c>
    </row>
    <row r="9" spans="2:17" ht="24.75">
      <c r="B9" s="8" t="s">
        <v>10</v>
      </c>
      <c r="C9" s="8"/>
      <c r="D9" s="8"/>
      <c r="E9" s="8"/>
      <c r="F9" s="8"/>
      <c r="G9" s="8"/>
      <c r="H9" s="8"/>
      <c r="I9" s="21"/>
      <c r="J9" s="21"/>
      <c r="K9" s="21"/>
      <c r="L9" s="21"/>
      <c r="M9" s="6"/>
      <c r="N9" s="5">
        <f>IF(I9="hlavní",2,0)</f>
        <v>0</v>
      </c>
      <c r="O9" s="5">
        <f>IF(J9="mužský",1,0)</f>
        <v>0</v>
      </c>
      <c r="P9" s="5">
        <f>IF(K9="pl.",1,0)</f>
        <v>0</v>
      </c>
      <c r="Q9" s="5">
        <f>IF(L9="N",1,0)</f>
        <v>0</v>
      </c>
    </row>
    <row r="10" spans="2:17" ht="24.75">
      <c r="B10" s="8" t="s">
        <v>11</v>
      </c>
      <c r="C10" s="8"/>
      <c r="D10" s="8"/>
      <c r="E10" s="8"/>
      <c r="F10" s="8"/>
      <c r="G10" s="8"/>
      <c r="H10" s="8"/>
      <c r="I10" s="21"/>
      <c r="J10" s="21"/>
      <c r="K10" s="21"/>
      <c r="L10" s="21"/>
      <c r="M10" s="6"/>
      <c r="N10" s="5">
        <f>IF(I10="priemyselné",2,0)</f>
        <v>0</v>
      </c>
      <c r="O10" s="5">
        <f>IF(J10="ženský",1,0)</f>
        <v>0</v>
      </c>
      <c r="P10" s="5">
        <f>IF(K10="pl.",1,0)</f>
        <v>0</v>
      </c>
      <c r="Q10" s="5">
        <f>IF(L10="N",1,0)</f>
        <v>0</v>
      </c>
    </row>
    <row r="11" spans="2:17" ht="24.75">
      <c r="B11" s="8" t="s">
        <v>12</v>
      </c>
      <c r="C11" s="8"/>
      <c r="D11" s="8"/>
      <c r="E11" s="8"/>
      <c r="F11" s="8"/>
      <c r="G11" s="8"/>
      <c r="H11" s="8"/>
      <c r="I11" s="21"/>
      <c r="J11" s="21"/>
      <c r="K11" s="21"/>
      <c r="L11" s="21"/>
      <c r="M11" s="6"/>
      <c r="N11" s="5">
        <f>IF(I11="konkurenčnom",2,0)</f>
        <v>0</v>
      </c>
      <c r="O11" s="5">
        <f>IF(J11="mužský",1,0)</f>
        <v>0</v>
      </c>
      <c r="P11" s="5">
        <f>IF(K11="sg.",1,0)</f>
        <v>0</v>
      </c>
      <c r="Q11" s="5">
        <f>IF(L11="L",1,0)</f>
        <v>0</v>
      </c>
    </row>
    <row r="12" spans="9:17" ht="24.75">
      <c r="I12" s="3"/>
      <c r="J12" s="3"/>
      <c r="K12" s="3"/>
      <c r="L12" s="3"/>
      <c r="N12" s="5"/>
      <c r="O12" s="5"/>
      <c r="P12" s="5"/>
      <c r="Q12" s="5"/>
    </row>
    <row r="13" spans="2:17" ht="29.25">
      <c r="B13" s="18" t="s">
        <v>19</v>
      </c>
      <c r="C13" s="18"/>
      <c r="D13" s="18"/>
      <c r="E13" s="18"/>
      <c r="F13" s="18"/>
      <c r="G13" s="18"/>
      <c r="H13" s="18"/>
      <c r="I13" s="3"/>
      <c r="J13" s="3"/>
      <c r="K13" s="3"/>
      <c r="L13" s="3"/>
      <c r="N13" s="5"/>
      <c r="O13" s="5"/>
      <c r="P13" s="5"/>
      <c r="Q13" s="5"/>
    </row>
    <row r="14" spans="2:17" ht="24.75">
      <c r="B14" s="11" t="s">
        <v>13</v>
      </c>
      <c r="C14" s="11"/>
      <c r="D14" s="11"/>
      <c r="E14" s="11"/>
      <c r="F14" s="11"/>
      <c r="G14" s="11"/>
      <c r="H14" s="11"/>
      <c r="I14" s="22"/>
      <c r="J14" s="22"/>
      <c r="K14" s="22"/>
      <c r="L14" s="22"/>
      <c r="N14" s="5">
        <f>IF(I14="japonskom",2,0)</f>
        <v>0</v>
      </c>
      <c r="O14" s="5">
        <f>IF(J14="mužský",1,0)</f>
        <v>0</v>
      </c>
      <c r="P14" s="5">
        <f>IF(K14="sg.",1,0)</f>
        <v>0</v>
      </c>
      <c r="Q14" s="5">
        <f>IF(L14="L",1,0)</f>
        <v>0</v>
      </c>
    </row>
    <row r="15" spans="2:17" ht="24.75">
      <c r="B15" s="11" t="s">
        <v>14</v>
      </c>
      <c r="C15" s="11"/>
      <c r="D15" s="11"/>
      <c r="E15" s="11"/>
      <c r="F15" s="11"/>
      <c r="G15" s="11"/>
      <c r="H15" s="11"/>
      <c r="I15" s="22"/>
      <c r="J15" s="22"/>
      <c r="K15" s="22"/>
      <c r="L15" s="22"/>
      <c r="N15" s="5">
        <f>IF(I15="olympijských",2,0)</f>
        <v>0</v>
      </c>
      <c r="O15" s="5">
        <f>IF(J15="ženský",1,0)</f>
        <v>0</v>
      </c>
      <c r="P15" s="5">
        <f>IF(K15="pl.",1,0)</f>
        <v>0</v>
      </c>
      <c r="Q15" s="5">
        <f>IF(L15="G",1,0)</f>
        <v>0</v>
      </c>
    </row>
    <row r="16" spans="2:17" ht="24.75">
      <c r="B16" s="11" t="s">
        <v>15</v>
      </c>
      <c r="C16" s="11"/>
      <c r="D16" s="11"/>
      <c r="E16" s="11"/>
      <c r="F16" s="11"/>
      <c r="G16" s="11"/>
      <c r="H16" s="11"/>
      <c r="I16" s="22"/>
      <c r="J16" s="22"/>
      <c r="K16" s="22"/>
      <c r="L16" s="22"/>
      <c r="N16" s="5">
        <f>IF(I16="najlákavejším",2,0)</f>
        <v>0</v>
      </c>
      <c r="O16" s="5">
        <f>IF(J16="ženský",1,0)</f>
        <v>0</v>
      </c>
      <c r="P16" s="5">
        <f>IF(K16="pl.",1,0)</f>
        <v>0</v>
      </c>
      <c r="Q16" s="5">
        <f>IF(L16="D",1,0)</f>
        <v>0</v>
      </c>
    </row>
    <row r="17" spans="2:17" ht="24.75">
      <c r="B17" s="11" t="s">
        <v>16</v>
      </c>
      <c r="C17" s="11"/>
      <c r="D17" s="11"/>
      <c r="E17" s="11"/>
      <c r="F17" s="11"/>
      <c r="G17" s="11"/>
      <c r="H17" s="11"/>
      <c r="I17" s="22"/>
      <c r="J17" s="22"/>
      <c r="K17" s="22"/>
      <c r="L17" s="22"/>
      <c r="N17" s="5">
        <f>IF(I17="leteckým",2,0)</f>
        <v>0</v>
      </c>
      <c r="O17" s="5">
        <f>IF(J17="ženský",1,0)</f>
        <v>0</v>
      </c>
      <c r="P17" s="5">
        <f>IF(K17="pl.",1,0)</f>
        <v>0</v>
      </c>
      <c r="Q17" s="5">
        <f>IF(L17="D",1,0)</f>
        <v>0</v>
      </c>
    </row>
    <row r="18" spans="2:17" ht="24.75">
      <c r="B18" s="11" t="s">
        <v>17</v>
      </c>
      <c r="C18" s="11"/>
      <c r="D18" s="11"/>
      <c r="E18" s="11"/>
      <c r="F18" s="11"/>
      <c r="G18" s="11"/>
      <c r="H18" s="11"/>
      <c r="I18" s="22"/>
      <c r="J18" s="22"/>
      <c r="K18" s="22"/>
      <c r="L18" s="22"/>
      <c r="N18" s="5">
        <f>IF(I18="cestovného",2,0)</f>
        <v>0</v>
      </c>
      <c r="O18" s="5">
        <f>IF(J18="mužský",1,0)</f>
        <v>0</v>
      </c>
      <c r="P18" s="5">
        <f>IF(K18="sg.",1,0)</f>
        <v>0</v>
      </c>
      <c r="Q18" s="5">
        <f>IF(L18="G",1,0)</f>
        <v>0</v>
      </c>
    </row>
    <row r="19" spans="9:17" ht="24.75">
      <c r="I19" s="3"/>
      <c r="J19" s="3"/>
      <c r="K19" s="3"/>
      <c r="L19" s="3"/>
      <c r="N19" s="5"/>
      <c r="O19" s="5"/>
      <c r="P19" s="5"/>
      <c r="Q19" s="5"/>
    </row>
    <row r="20" spans="2:17" ht="29.25">
      <c r="B20" s="9" t="s">
        <v>20</v>
      </c>
      <c r="C20" s="9"/>
      <c r="D20" s="9"/>
      <c r="E20" s="9"/>
      <c r="F20" s="9"/>
      <c r="G20" s="9"/>
      <c r="H20" s="9"/>
      <c r="I20" s="3"/>
      <c r="J20" s="3"/>
      <c r="K20" s="3"/>
      <c r="L20" s="4"/>
      <c r="N20" s="5"/>
      <c r="O20" s="5"/>
      <c r="P20" s="5"/>
      <c r="Q20" s="5"/>
    </row>
    <row r="21" spans="2:17" ht="24.75">
      <c r="B21" s="12" t="s">
        <v>21</v>
      </c>
      <c r="C21" s="12"/>
      <c r="D21" s="12"/>
      <c r="E21" s="12"/>
      <c r="F21" s="12"/>
      <c r="G21" s="12"/>
      <c r="H21" s="12"/>
      <c r="I21" s="23"/>
      <c r="J21" s="23"/>
      <c r="K21" s="23"/>
      <c r="L21" s="23"/>
      <c r="N21" s="5">
        <f>IF(I21="žabej",2,0)</f>
        <v>0</v>
      </c>
      <c r="O21" s="5">
        <f>IF(J21="ženský",1,0)</f>
        <v>0</v>
      </c>
      <c r="P21" s="5">
        <f>IF(K21="sg.",1,0)</f>
        <v>0</v>
      </c>
      <c r="Q21" s="5">
        <f>IF(L21="L",1,0)</f>
        <v>0</v>
      </c>
    </row>
    <row r="22" spans="2:17" ht="24.75">
      <c r="B22" s="12" t="s">
        <v>22</v>
      </c>
      <c r="C22" s="12"/>
      <c r="D22" s="12"/>
      <c r="E22" s="12"/>
      <c r="F22" s="12"/>
      <c r="G22" s="12"/>
      <c r="H22" s="12"/>
      <c r="I22" s="23"/>
      <c r="J22" s="23"/>
      <c r="K22" s="23"/>
      <c r="L22" s="23"/>
      <c r="N22" s="5">
        <f>IF(I22="rybej",2,0)</f>
        <v>0</v>
      </c>
      <c r="O22" s="5">
        <f>IF(J22="ženský",1,0)</f>
        <v>0</v>
      </c>
      <c r="P22" s="5">
        <f>IF(K22="sg.",1,0)</f>
        <v>0</v>
      </c>
      <c r="Q22" s="5">
        <f>IF(L22="G",1,0)</f>
        <v>0</v>
      </c>
    </row>
    <row r="23" spans="2:17" ht="24.75">
      <c r="B23" s="12" t="s">
        <v>23</v>
      </c>
      <c r="C23" s="12"/>
      <c r="D23" s="12"/>
      <c r="E23" s="12"/>
      <c r="F23" s="12"/>
      <c r="G23" s="12"/>
      <c r="H23" s="12"/>
      <c r="I23" s="23"/>
      <c r="J23" s="23"/>
      <c r="K23" s="23"/>
      <c r="L23" s="23"/>
      <c r="N23" s="5">
        <f>IF(I23="psích",2,0)</f>
        <v>0</v>
      </c>
      <c r="O23" s="5">
        <f>IF(J23="mužský",1,0)</f>
        <v>0</v>
      </c>
      <c r="P23" s="5">
        <f>IF(K23="pl.",1,0)</f>
        <v>0</v>
      </c>
      <c r="Q23" s="5">
        <f>IF(L23="G",1,0)</f>
        <v>0</v>
      </c>
    </row>
    <row r="24" spans="2:17" ht="24.75">
      <c r="B24" s="12" t="s">
        <v>24</v>
      </c>
      <c r="C24" s="12"/>
      <c r="D24" s="12"/>
      <c r="E24" s="12"/>
      <c r="F24" s="12"/>
      <c r="G24" s="12"/>
      <c r="H24" s="12"/>
      <c r="I24" s="23"/>
      <c r="J24" s="23"/>
      <c r="K24" s="23"/>
      <c r="L24" s="23"/>
      <c r="N24" s="5">
        <f>IF(I24="pávie",2,0)</f>
        <v>0</v>
      </c>
      <c r="O24" s="5">
        <f>IF(J24="stredný",1,0)</f>
        <v>0</v>
      </c>
      <c r="P24" s="5">
        <f>IF(K24="sg.",1,0)</f>
        <v>0</v>
      </c>
      <c r="Q24" s="5">
        <f>IF(L24="N",1,0)</f>
        <v>0</v>
      </c>
    </row>
    <row r="25" spans="2:17" ht="24.75">
      <c r="B25" s="12" t="s">
        <v>25</v>
      </c>
      <c r="C25" s="12"/>
      <c r="D25" s="12"/>
      <c r="E25" s="12"/>
      <c r="F25" s="12"/>
      <c r="G25" s="12"/>
      <c r="H25" s="12"/>
      <c r="I25" s="23"/>
      <c r="J25" s="23"/>
      <c r="K25" s="23"/>
      <c r="L25" s="23"/>
      <c r="N25" s="5">
        <f>IF(I25="mrožieho",2,0)</f>
        <v>0</v>
      </c>
      <c r="O25" s="5">
        <f>IF(J25="stredný",1,0)</f>
        <v>0</v>
      </c>
      <c r="P25" s="5">
        <f>IF(K25="sg.",1,0)</f>
        <v>0</v>
      </c>
      <c r="Q25" s="5">
        <f>IF(L25="G",1,0)</f>
        <v>0</v>
      </c>
    </row>
    <row r="26" spans="2:17" ht="24.75">
      <c r="B26" s="12" t="s">
        <v>26</v>
      </c>
      <c r="C26" s="12"/>
      <c r="D26" s="12"/>
      <c r="E26" s="12"/>
      <c r="F26" s="12"/>
      <c r="G26" s="12"/>
      <c r="H26" s="12"/>
      <c r="I26" s="23"/>
      <c r="J26" s="23"/>
      <c r="K26" s="23"/>
      <c r="L26" s="23"/>
      <c r="N26" s="5">
        <f>IF(I26="netopierí",2,0)</f>
        <v>0</v>
      </c>
      <c r="O26" s="5">
        <f>IF(J26="mužský",1,0)</f>
        <v>0</v>
      </c>
      <c r="P26" s="5">
        <f>IF(K26="sg.",1,0)</f>
        <v>0</v>
      </c>
      <c r="Q26" s="5">
        <f>IF(L26="N",1,0)</f>
        <v>0</v>
      </c>
    </row>
    <row r="28" ht="24.75"/>
    <row r="29" spans="7:12" ht="29.25">
      <c r="G29" s="17" t="s">
        <v>27</v>
      </c>
      <c r="H29" s="17"/>
      <c r="I29" s="17"/>
      <c r="J29" s="17"/>
      <c r="K29" s="17"/>
      <c r="L29" s="17"/>
    </row>
    <row r="30" ht="24.75"/>
    <row r="31" spans="8:11" ht="24.75">
      <c r="H31" s="13" t="s">
        <v>28</v>
      </c>
      <c r="I31" s="13"/>
      <c r="J31" s="14">
        <v>85</v>
      </c>
      <c r="K31" s="16" t="s">
        <v>29</v>
      </c>
    </row>
    <row r="32" spans="8:11" ht="24.75">
      <c r="H32" s="13" t="s">
        <v>30</v>
      </c>
      <c r="I32" s="13"/>
      <c r="J32" s="14">
        <f>SUM(N6:Q26)</f>
        <v>0</v>
      </c>
      <c r="K32" s="16" t="s">
        <v>29</v>
      </c>
    </row>
    <row r="33" spans="8:11" ht="24.75">
      <c r="H33" s="13" t="s">
        <v>31</v>
      </c>
      <c r="I33" s="13"/>
      <c r="J33" s="15">
        <f>J32/J31</f>
        <v>0</v>
      </c>
      <c r="K33" s="16"/>
    </row>
    <row r="34" ht="24.75"/>
    <row r="35" spans="8:11" ht="24.75">
      <c r="H35" s="25" t="s">
        <v>32</v>
      </c>
      <c r="I35" s="25"/>
      <c r="J35" s="25"/>
      <c r="K35" s="25"/>
    </row>
  </sheetData>
  <sheetProtection password="C715" sheet="1" objects="1" scenarios="1" selectLockedCells="1"/>
  <mergeCells count="9">
    <mergeCell ref="G29:L29"/>
    <mergeCell ref="M3:R3"/>
    <mergeCell ref="H35:K35"/>
    <mergeCell ref="H31:I31"/>
    <mergeCell ref="H32:I32"/>
    <mergeCell ref="B5:H5"/>
    <mergeCell ref="B13:H13"/>
    <mergeCell ref="B20:H20"/>
    <mergeCell ref="H33:I33"/>
  </mergeCells>
  <printOptions/>
  <pageMargins left="0.75" right="0.75" top="1" bottom="1" header="0.4921259845" footer="0.4921259845"/>
  <pageSetup horizontalDpi="600" verticalDpi="600" orientation="portrait" r:id="rId3"/>
  <ignoredErrors>
    <ignoredError sqref="O10 P23 Q24:Q25" formula="1"/>
  </ignoredErrors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2011-01-07T20:56:47Z</dcterms:created>
  <dcterms:modified xsi:type="dcterms:W3CDTF">2011-01-07T22:41:48Z</dcterms:modified>
  <cp:category/>
  <cp:version/>
  <cp:contentType/>
  <cp:contentStatus/>
</cp:coreProperties>
</file>